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c.local\Staff\Home\shennemuth\FinancialsSTATS\"/>
    </mc:Choice>
  </mc:AlternateContent>
  <bookViews>
    <workbookView xWindow="0" yWindow="0" windowWidth="21600" windowHeight="9735"/>
  </bookViews>
  <sheets>
    <sheet name="Summary" sheetId="1" r:id="rId1"/>
    <sheet name="Details" sheetId="2" r:id="rId2"/>
  </sheets>
  <definedNames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C117" i="2" l="1"/>
  <c r="C52" i="2"/>
  <c r="C8" i="2"/>
  <c r="C6" i="2"/>
  <c r="C5" i="2"/>
  <c r="D60" i="2" l="1"/>
  <c r="D33" i="2"/>
  <c r="C145" i="2" l="1"/>
  <c r="C42" i="2"/>
  <c r="G11" i="1"/>
  <c r="D143" i="2"/>
  <c r="G31" i="1" s="1"/>
  <c r="D138" i="2"/>
  <c r="D136" i="2"/>
  <c r="G24" i="1" s="1"/>
  <c r="D134" i="2"/>
  <c r="G29" i="1" s="1"/>
  <c r="D128" i="2"/>
  <c r="G26" i="1" s="1"/>
  <c r="D122" i="2"/>
  <c r="G35" i="1" s="1"/>
  <c r="D109" i="2"/>
  <c r="G33" i="1" s="1"/>
  <c r="D104" i="2"/>
  <c r="G36" i="1" s="1"/>
  <c r="D102" i="2"/>
  <c r="G38" i="1" s="1"/>
  <c r="D100" i="2"/>
  <c r="G37" i="1" s="1"/>
  <c r="D98" i="2"/>
  <c r="G30" i="1" s="1"/>
  <c r="D94" i="2"/>
  <c r="G28" i="1" s="1"/>
  <c r="D85" i="2"/>
  <c r="G27" i="1" s="1"/>
  <c r="D83" i="2"/>
  <c r="G32" i="1" s="1"/>
  <c r="D81" i="2"/>
  <c r="G34" i="1" s="1"/>
  <c r="D77" i="2"/>
  <c r="G25" i="1" s="1"/>
  <c r="G23" i="1"/>
  <c r="D51" i="2"/>
  <c r="D40" i="2"/>
  <c r="G12" i="1" s="1"/>
  <c r="G15" i="1"/>
  <c r="D30" i="2"/>
  <c r="G14" i="1" s="1"/>
  <c r="D25" i="2"/>
  <c r="G10" i="1" s="1"/>
  <c r="D23" i="2"/>
  <c r="G13" i="1" s="1"/>
  <c r="D21" i="2"/>
  <c r="D19" i="2"/>
  <c r="G9" i="1" s="1"/>
  <c r="D11" i="2"/>
  <c r="D145" i="2" l="1"/>
  <c r="C148" i="2"/>
  <c r="G22" i="1"/>
  <c r="G40" i="1" s="1"/>
  <c r="D42" i="2"/>
  <c r="G8" i="1"/>
  <c r="G17" i="1" s="1"/>
  <c r="D148" i="2" l="1"/>
  <c r="G42" i="1"/>
</calcChain>
</file>

<file path=xl/sharedStrings.xml><?xml version="1.0" encoding="utf-8"?>
<sst xmlns="http://schemas.openxmlformats.org/spreadsheetml/2006/main" count="148" uniqueCount="144">
  <si>
    <t>Children's Service Center of Wyoming Valley, Inc.</t>
  </si>
  <si>
    <t>Revenues</t>
  </si>
  <si>
    <t>Fees, Including grants from governmental agencies</t>
  </si>
  <si>
    <t>Other program fees</t>
  </si>
  <si>
    <t>Consultation / professional fees</t>
  </si>
  <si>
    <t>United Way contributions</t>
  </si>
  <si>
    <t>Contributions-in-kind</t>
  </si>
  <si>
    <t>Other Contributions</t>
  </si>
  <si>
    <t>Interest Income</t>
  </si>
  <si>
    <t>Other Income</t>
  </si>
  <si>
    <t>Total Revenue</t>
  </si>
  <si>
    <t>Expenses</t>
  </si>
  <si>
    <t>Payroll taxes and employee benefits</t>
  </si>
  <si>
    <t>Program and office supplies</t>
  </si>
  <si>
    <t>Salaries and wages</t>
  </si>
  <si>
    <t>Depreciation</t>
  </si>
  <si>
    <t>Purchased practitioner services</t>
  </si>
  <si>
    <t>Auto expense</t>
  </si>
  <si>
    <t>Occupancy</t>
  </si>
  <si>
    <t>Utilities</t>
  </si>
  <si>
    <t>Staff development and training</t>
  </si>
  <si>
    <t>Insurance</t>
  </si>
  <si>
    <t>Rent</t>
  </si>
  <si>
    <t>Advertising</t>
  </si>
  <si>
    <t>Telephone and other communications</t>
  </si>
  <si>
    <t>Administrative expense</t>
  </si>
  <si>
    <t>Postage</t>
  </si>
  <si>
    <t>Dues</t>
  </si>
  <si>
    <t>Total Expenses</t>
  </si>
  <si>
    <t>Professional Services Purchased</t>
  </si>
  <si>
    <t>REVENUE</t>
  </si>
  <si>
    <t>CCBHO</t>
  </si>
  <si>
    <t>MH/MR Program</t>
  </si>
  <si>
    <t>Medical Assistance</t>
  </si>
  <si>
    <t>Education Revenue</t>
  </si>
  <si>
    <t>Children &amp; Youth</t>
  </si>
  <si>
    <t>Grant Revenue</t>
  </si>
  <si>
    <t>Insurance Companies</t>
  </si>
  <si>
    <t>SWAN Revenue</t>
  </si>
  <si>
    <t>Private Foster Care</t>
  </si>
  <si>
    <t>Transportation Revenue</t>
  </si>
  <si>
    <t>Private</t>
  </si>
  <si>
    <t>Client Liabilities</t>
  </si>
  <si>
    <t>Consultation Fees</t>
  </si>
  <si>
    <t>United Way</t>
  </si>
  <si>
    <t>Contributation in kind</t>
  </si>
  <si>
    <t>Children's Home Reimbursement</t>
  </si>
  <si>
    <t>Contributions</t>
  </si>
  <si>
    <t>Oram Estate</t>
  </si>
  <si>
    <t>John Sounders Estate</t>
  </si>
  <si>
    <t>Investment Income</t>
  </si>
  <si>
    <t>401(K) Forfeiture Money</t>
  </si>
  <si>
    <t>Other</t>
  </si>
  <si>
    <t>Fundraising Revenue</t>
  </si>
  <si>
    <t>Rental Income</t>
  </si>
  <si>
    <t>Gain or (Loss) on Fixed Asset</t>
  </si>
  <si>
    <t>TOTAL REVENUE</t>
  </si>
  <si>
    <t>============</t>
  </si>
  <si>
    <t>PROGRAM EXPENSES</t>
  </si>
  <si>
    <t>Professional Salaries</t>
  </si>
  <si>
    <t>Support Personnel Salaries</t>
  </si>
  <si>
    <t>Physician/Psychiatric Salarie</t>
  </si>
  <si>
    <t>Administrative Salaries</t>
  </si>
  <si>
    <t>Maint-Security-Housekeeping</t>
  </si>
  <si>
    <t>Health Insurance</t>
  </si>
  <si>
    <t>FICA Expense</t>
  </si>
  <si>
    <t>401(k) Contribution</t>
  </si>
  <si>
    <t>Workmen's Comp. Insurance</t>
  </si>
  <si>
    <t>Unemployment Tax</t>
  </si>
  <si>
    <t>Dental Insurance</t>
  </si>
  <si>
    <t>Group Life &amp; Disability</t>
  </si>
  <si>
    <t>Food</t>
  </si>
  <si>
    <t>Office Equipment Rep. &amp; Maint</t>
  </si>
  <si>
    <t>Recruitment Fees</t>
  </si>
  <si>
    <t>Office Supplies</t>
  </si>
  <si>
    <t>Recreational Activity Supply</t>
  </si>
  <si>
    <t>Equipment Lease</t>
  </si>
  <si>
    <t>Clothing</t>
  </si>
  <si>
    <t>Spending Money</t>
  </si>
  <si>
    <t>Prescriptions</t>
  </si>
  <si>
    <t>Educational Activity &amp; Supply</t>
  </si>
  <si>
    <t>Medical Supplies</t>
  </si>
  <si>
    <t>Testing Materials</t>
  </si>
  <si>
    <t>Library</t>
  </si>
  <si>
    <t>Unspent Funds - Dave Thomas</t>
  </si>
  <si>
    <t>Client Hygiene Supplies</t>
  </si>
  <si>
    <t>Specific Assistance to Indiv.</t>
  </si>
  <si>
    <t>Staff Development</t>
  </si>
  <si>
    <t>Foster Care Fees</t>
  </si>
  <si>
    <t>Prof. Mtgs, Conf. &amp; Conv.</t>
  </si>
  <si>
    <t>Building Maintenance</t>
  </si>
  <si>
    <t>Grounds Maintenance</t>
  </si>
  <si>
    <t>Housekeeping Supplies</t>
  </si>
  <si>
    <t>Minor Tools</t>
  </si>
  <si>
    <t>Program Equipment</t>
  </si>
  <si>
    <t>Misc. Repairs &amp; Maint.</t>
  </si>
  <si>
    <t>Real Estate Taxes</t>
  </si>
  <si>
    <t>Office Furnishings</t>
  </si>
  <si>
    <t>Telephone</t>
  </si>
  <si>
    <t>Printing, Adver. &amp; Audio Aids</t>
  </si>
  <si>
    <t>Other Communications</t>
  </si>
  <si>
    <t>Marketing/Advertising</t>
  </si>
  <si>
    <t>Organization Dues</t>
  </si>
  <si>
    <t>Payroll Processing Fees</t>
  </si>
  <si>
    <t>Billing Processing Fees</t>
  </si>
  <si>
    <t>Accounting &amp; Other Services</t>
  </si>
  <si>
    <t>Legal Services</t>
  </si>
  <si>
    <t>Tuition Reimbursement</t>
  </si>
  <si>
    <t>Relocation Expenses</t>
  </si>
  <si>
    <t>Employee Celebrations</t>
  </si>
  <si>
    <t>Misc. Administration</t>
  </si>
  <si>
    <t>Bank Service Charges</t>
  </si>
  <si>
    <t>Fundraising Expenses</t>
  </si>
  <si>
    <t>FBI Clearances &amp; Drug Testing</t>
  </si>
  <si>
    <t>JCAHO-  Licensing</t>
  </si>
  <si>
    <t>Bond Maintenance Fee</t>
  </si>
  <si>
    <t>Penalties / Interest</t>
  </si>
  <si>
    <t>Purchased Practitioners</t>
  </si>
  <si>
    <t>Other Personnel Services</t>
  </si>
  <si>
    <t>PURCHASED SVCS FROM PH &amp; OP</t>
  </si>
  <si>
    <t>Staff Travel</t>
  </si>
  <si>
    <t>Client Transportation</t>
  </si>
  <si>
    <t>Gas &amp; Oil</t>
  </si>
  <si>
    <t>Motor Vechile Repair &amp; Maint.</t>
  </si>
  <si>
    <t>Depreciation Expense</t>
  </si>
  <si>
    <t>Interest Expense</t>
  </si>
  <si>
    <t>General / Prof Liab Insurance</t>
  </si>
  <si>
    <t>Property Insurance</t>
  </si>
  <si>
    <t>Malpractice Insurance</t>
  </si>
  <si>
    <t>Auto Insurance</t>
  </si>
  <si>
    <t>TOTAL EXPENSES</t>
  </si>
  <si>
    <t>SURPLUS/(DEFICIT)</t>
  </si>
  <si>
    <t>Budget Summary</t>
  </si>
  <si>
    <t>Operating Surplus</t>
  </si>
  <si>
    <t>Disretionary Fund</t>
  </si>
  <si>
    <t>FSA Expense</t>
  </si>
  <si>
    <t>Technology Supplies</t>
  </si>
  <si>
    <t>Auto Lease</t>
  </si>
  <si>
    <t>Client Refunds</t>
  </si>
  <si>
    <t>Meaningful Use Funds</t>
  </si>
  <si>
    <t>Contribution to WB City</t>
  </si>
  <si>
    <t>Interest and Investment Income</t>
  </si>
  <si>
    <t>For Fiscal Year 2016 - 2017</t>
  </si>
  <si>
    <t>Professional Salaries - 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</si>
</sst>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3" fontId="1" fillId="0" borderId="0" xfId="0" applyNumberFormat="1" applyFont="1"/>
    <xf numFmtId="37" fontId="0" fillId="0" borderId="0" xfId="0" applyNumberFormat="1"/>
    <xf numFmtId="37" fontId="1" fillId="0" borderId="0" xfId="0" applyNumberFormat="1" applyFont="1"/>
    <xf numFmtId="37" fontId="1" fillId="0" borderId="1" xfId="0" applyNumberFormat="1" applyFont="1" applyBorder="1"/>
    <xf numFmtId="0" fontId="3" fillId="0" borderId="0" xfId="0" applyFont="1"/>
    <xf numFmtId="49" fontId="3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ill="1"/>
    <xf numFmtId="0" fontId="0" fillId="0" borderId="0" xfId="0" applyFill="1"/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A4" sqref="A4"/>
    </sheetView>
  </sheetViews>
  <sheetFormatPr defaultRowHeight="12.75" x14ac:dyDescent="0.2"/>
  <cols>
    <col min="6" max="6" width="4.7109375" style="2" customWidth="1"/>
    <col min="7" max="7" width="10.7109375" style="2" bestFit="1" customWidth="1"/>
    <col min="8" max="8" width="9.140625" style="2"/>
  </cols>
  <sheetData>
    <row r="1" spans="1:9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4" t="s">
        <v>132</v>
      </c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15" t="s">
        <v>142</v>
      </c>
      <c r="B3" s="16"/>
      <c r="C3" s="16"/>
      <c r="D3" s="16"/>
      <c r="E3" s="16"/>
      <c r="F3" s="16"/>
      <c r="G3" s="16"/>
      <c r="H3" s="16"/>
      <c r="I3" s="16"/>
    </row>
    <row r="6" spans="1:9" x14ac:dyDescent="0.2">
      <c r="A6" s="3" t="s">
        <v>1</v>
      </c>
    </row>
    <row r="8" spans="1:9" x14ac:dyDescent="0.2">
      <c r="A8" t="s">
        <v>2</v>
      </c>
      <c r="G8" s="5">
        <f>+Details!D11</f>
        <v>18476360</v>
      </c>
    </row>
    <row r="9" spans="1:9" x14ac:dyDescent="0.2">
      <c r="A9" t="s">
        <v>3</v>
      </c>
      <c r="G9" s="5">
        <f>+Details!D19</f>
        <v>1572790</v>
      </c>
    </row>
    <row r="10" spans="1:9" x14ac:dyDescent="0.2">
      <c r="A10" t="s">
        <v>6</v>
      </c>
      <c r="G10" s="5">
        <f>+Details!D25</f>
        <v>171190</v>
      </c>
    </row>
    <row r="11" spans="1:9" x14ac:dyDescent="0.2">
      <c r="A11" t="s">
        <v>4</v>
      </c>
      <c r="G11" s="5">
        <f>+Details!C20</f>
        <v>89180</v>
      </c>
    </row>
    <row r="12" spans="1:9" x14ac:dyDescent="0.2">
      <c r="A12" t="s">
        <v>9</v>
      </c>
      <c r="G12" s="5">
        <f>+Details!D40</f>
        <v>100150</v>
      </c>
    </row>
    <row r="13" spans="1:9" x14ac:dyDescent="0.2">
      <c r="A13" t="s">
        <v>5</v>
      </c>
      <c r="G13" s="5">
        <f>+Details!D23</f>
        <v>26000</v>
      </c>
    </row>
    <row r="14" spans="1:9" x14ac:dyDescent="0.2">
      <c r="A14" t="s">
        <v>7</v>
      </c>
      <c r="G14" s="5">
        <f>+Details!D30</f>
        <v>22250</v>
      </c>
    </row>
    <row r="15" spans="1:9" x14ac:dyDescent="0.2">
      <c r="A15" t="s">
        <v>141</v>
      </c>
      <c r="G15" s="5">
        <f>+Details!D33</f>
        <v>35000</v>
      </c>
    </row>
    <row r="16" spans="1:9" x14ac:dyDescent="0.2">
      <c r="G16" s="5"/>
    </row>
    <row r="17" spans="1:8" s="1" customFormat="1" x14ac:dyDescent="0.2">
      <c r="A17" s="1" t="s">
        <v>10</v>
      </c>
      <c r="F17" s="4"/>
      <c r="G17" s="6">
        <f>SUM(G8:G16)</f>
        <v>20492920</v>
      </c>
      <c r="H17" s="4"/>
    </row>
    <row r="18" spans="1:8" x14ac:dyDescent="0.2">
      <c r="G18" s="5"/>
    </row>
    <row r="19" spans="1:8" x14ac:dyDescent="0.2">
      <c r="G19" s="5"/>
    </row>
    <row r="20" spans="1:8" x14ac:dyDescent="0.2">
      <c r="A20" s="3" t="s">
        <v>11</v>
      </c>
      <c r="G20" s="5"/>
    </row>
    <row r="21" spans="1:8" x14ac:dyDescent="0.2">
      <c r="G21" s="5"/>
    </row>
    <row r="22" spans="1:8" x14ac:dyDescent="0.2">
      <c r="A22" t="s">
        <v>14</v>
      </c>
      <c r="G22" s="5">
        <f>+Details!D51</f>
        <v>13524670</v>
      </c>
    </row>
    <row r="23" spans="1:8" x14ac:dyDescent="0.2">
      <c r="A23" t="s">
        <v>12</v>
      </c>
      <c r="G23" s="5">
        <f>+Details!D60</f>
        <v>3934262</v>
      </c>
    </row>
    <row r="24" spans="1:8" x14ac:dyDescent="0.2">
      <c r="A24" t="s">
        <v>15</v>
      </c>
      <c r="G24" s="5">
        <f>+Details!D136</f>
        <v>412320</v>
      </c>
    </row>
    <row r="25" spans="1:8" x14ac:dyDescent="0.2">
      <c r="A25" t="s">
        <v>13</v>
      </c>
      <c r="G25" s="5">
        <f>+Details!D77</f>
        <v>452400</v>
      </c>
    </row>
    <row r="26" spans="1:8" x14ac:dyDescent="0.2">
      <c r="A26" t="s">
        <v>16</v>
      </c>
      <c r="G26" s="5">
        <f>+Details!D128</f>
        <v>298740</v>
      </c>
    </row>
    <row r="27" spans="1:8" x14ac:dyDescent="0.2">
      <c r="A27" t="s">
        <v>19</v>
      </c>
      <c r="G27" s="5">
        <f>+Details!D85</f>
        <v>175560</v>
      </c>
    </row>
    <row r="28" spans="1:8" x14ac:dyDescent="0.2">
      <c r="A28" t="s">
        <v>18</v>
      </c>
      <c r="G28" s="5">
        <f>+Details!D94</f>
        <v>224570</v>
      </c>
    </row>
    <row r="29" spans="1:8" x14ac:dyDescent="0.2">
      <c r="A29" t="s">
        <v>17</v>
      </c>
      <c r="G29" s="5">
        <f>+Details!D134</f>
        <v>257130</v>
      </c>
    </row>
    <row r="30" spans="1:8" x14ac:dyDescent="0.2">
      <c r="A30" t="s">
        <v>24</v>
      </c>
      <c r="G30" s="5">
        <f>+Details!D98</f>
        <v>167640</v>
      </c>
    </row>
    <row r="31" spans="1:8" x14ac:dyDescent="0.2">
      <c r="A31" t="s">
        <v>21</v>
      </c>
      <c r="G31" s="5">
        <f>+Details!D143</f>
        <v>192145</v>
      </c>
    </row>
    <row r="32" spans="1:8" x14ac:dyDescent="0.2">
      <c r="A32" t="s">
        <v>22</v>
      </c>
      <c r="G32" s="5">
        <f>+Details!D83</f>
        <v>192160</v>
      </c>
    </row>
    <row r="33" spans="1:8" x14ac:dyDescent="0.2">
      <c r="A33" s="8" t="s">
        <v>29</v>
      </c>
      <c r="G33" s="5">
        <f>+Details!D109</f>
        <v>126320</v>
      </c>
    </row>
    <row r="34" spans="1:8" x14ac:dyDescent="0.2">
      <c r="A34" t="s">
        <v>20</v>
      </c>
      <c r="G34" s="5">
        <f>+Details!D81</f>
        <v>106450</v>
      </c>
    </row>
    <row r="35" spans="1:8" x14ac:dyDescent="0.2">
      <c r="A35" t="s">
        <v>25</v>
      </c>
      <c r="G35" s="5">
        <f>+Details!D122</f>
        <v>133060</v>
      </c>
    </row>
    <row r="36" spans="1:8" x14ac:dyDescent="0.2">
      <c r="A36" t="s">
        <v>27</v>
      </c>
      <c r="G36" s="5">
        <f>+Details!D104</f>
        <v>30780</v>
      </c>
    </row>
    <row r="37" spans="1:8" x14ac:dyDescent="0.2">
      <c r="A37" t="s">
        <v>26</v>
      </c>
      <c r="G37" s="5">
        <f>+Details!D100</f>
        <v>27480</v>
      </c>
    </row>
    <row r="38" spans="1:8" x14ac:dyDescent="0.2">
      <c r="A38" t="s">
        <v>23</v>
      </c>
      <c r="G38" s="5">
        <f>+Details!D102</f>
        <v>48920</v>
      </c>
    </row>
    <row r="39" spans="1:8" x14ac:dyDescent="0.2">
      <c r="G39" s="5"/>
    </row>
    <row r="40" spans="1:8" s="1" customFormat="1" x14ac:dyDescent="0.2">
      <c r="A40" s="1" t="s">
        <v>28</v>
      </c>
      <c r="F40" s="4"/>
      <c r="G40" s="7">
        <f>SUM(G22:G39)</f>
        <v>20304607</v>
      </c>
      <c r="H40" s="4"/>
    </row>
    <row r="41" spans="1:8" x14ac:dyDescent="0.2">
      <c r="G41" s="5"/>
    </row>
    <row r="42" spans="1:8" s="1" customFormat="1" x14ac:dyDescent="0.2">
      <c r="A42" s="1" t="s">
        <v>133</v>
      </c>
      <c r="F42" s="4"/>
      <c r="G42" s="6">
        <f>+G17-G40</f>
        <v>188313</v>
      </c>
      <c r="H42" s="4"/>
    </row>
    <row r="43" spans="1:8" x14ac:dyDescent="0.2">
      <c r="G43" s="5"/>
    </row>
    <row r="44" spans="1:8" x14ac:dyDescent="0.2">
      <c r="G44" s="5"/>
    </row>
    <row r="45" spans="1:8" x14ac:dyDescent="0.2">
      <c r="G45" s="5"/>
    </row>
    <row r="46" spans="1:8" x14ac:dyDescent="0.2">
      <c r="G46" s="5"/>
    </row>
    <row r="47" spans="1:8" x14ac:dyDescent="0.2">
      <c r="G47" s="5"/>
    </row>
    <row r="48" spans="1:8" x14ac:dyDescent="0.2">
      <c r="G48" s="5"/>
    </row>
    <row r="49" spans="7:7" x14ac:dyDescent="0.2">
      <c r="G49" s="5"/>
    </row>
    <row r="50" spans="7:7" x14ac:dyDescent="0.2">
      <c r="G50" s="5"/>
    </row>
  </sheetData>
  <mergeCells count="3">
    <mergeCell ref="A1:I1"/>
    <mergeCell ref="A2:I2"/>
    <mergeCell ref="A3:I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8"/>
  <sheetViews>
    <sheetView topLeftCell="A118" workbookViewId="0">
      <selection activeCell="C51" sqref="C51"/>
    </sheetView>
  </sheetViews>
  <sheetFormatPr defaultRowHeight="12.75" x14ac:dyDescent="0.2"/>
  <cols>
    <col min="1" max="1" width="33.28515625" bestFit="1" customWidth="1"/>
    <col min="2" max="2" width="2.5703125" bestFit="1" customWidth="1"/>
    <col min="3" max="3" width="14.85546875" bestFit="1" customWidth="1"/>
    <col min="4" max="4" width="12.7109375" style="1" bestFit="1" customWidth="1"/>
  </cols>
  <sheetData>
    <row r="1" spans="1:4" x14ac:dyDescent="0.2">
      <c r="A1" s="9"/>
    </row>
    <row r="3" spans="1:4" x14ac:dyDescent="0.2">
      <c r="A3" s="1" t="s">
        <v>30</v>
      </c>
    </row>
    <row r="4" spans="1:4" x14ac:dyDescent="0.2">
      <c r="A4" s="1"/>
    </row>
    <row r="5" spans="1:4" x14ac:dyDescent="0.2">
      <c r="A5" t="s">
        <v>31</v>
      </c>
      <c r="C5" s="10">
        <f>11045240+4121920</f>
        <v>15167160</v>
      </c>
    </row>
    <row r="6" spans="1:4" x14ac:dyDescent="0.2">
      <c r="A6" t="s">
        <v>32</v>
      </c>
      <c r="C6" s="10">
        <f>92980+815000</f>
        <v>907980</v>
      </c>
    </row>
    <row r="7" spans="1:4" x14ac:dyDescent="0.2">
      <c r="A7" t="s">
        <v>33</v>
      </c>
      <c r="C7" s="10">
        <v>241330</v>
      </c>
    </row>
    <row r="8" spans="1:4" x14ac:dyDescent="0.2">
      <c r="A8" t="s">
        <v>34</v>
      </c>
      <c r="C8" s="10">
        <f>913630+916190</f>
        <v>1829820</v>
      </c>
    </row>
    <row r="9" spans="1:4" x14ac:dyDescent="0.2">
      <c r="A9" t="s">
        <v>35</v>
      </c>
      <c r="C9" s="10">
        <v>268850</v>
      </c>
    </row>
    <row r="10" spans="1:4" x14ac:dyDescent="0.2">
      <c r="A10" t="s">
        <v>36</v>
      </c>
      <c r="C10" s="10">
        <v>61220</v>
      </c>
    </row>
    <row r="11" spans="1:4" x14ac:dyDescent="0.2">
      <c r="C11" s="10"/>
      <c r="D11" s="11">
        <f>SUM(C5:C10)</f>
        <v>18476360</v>
      </c>
    </row>
    <row r="12" spans="1:4" x14ac:dyDescent="0.2">
      <c r="A12" t="s">
        <v>37</v>
      </c>
      <c r="C12" s="10">
        <v>1353450</v>
      </c>
    </row>
    <row r="13" spans="1:4" x14ac:dyDescent="0.2">
      <c r="A13" t="s">
        <v>38</v>
      </c>
      <c r="C13" s="10">
        <v>155250</v>
      </c>
    </row>
    <row r="14" spans="1:4" x14ac:dyDescent="0.2">
      <c r="A14" t="s">
        <v>39</v>
      </c>
      <c r="C14" s="10">
        <v>0</v>
      </c>
    </row>
    <row r="15" spans="1:4" x14ac:dyDescent="0.2">
      <c r="A15" t="s">
        <v>40</v>
      </c>
      <c r="C15" s="10">
        <v>0</v>
      </c>
    </row>
    <row r="16" spans="1:4" x14ac:dyDescent="0.2">
      <c r="A16" t="s">
        <v>41</v>
      </c>
      <c r="C16" s="10">
        <v>0</v>
      </c>
    </row>
    <row r="17" spans="1:4" x14ac:dyDescent="0.2">
      <c r="A17" t="s">
        <v>138</v>
      </c>
      <c r="C17" s="10">
        <v>0</v>
      </c>
    </row>
    <row r="18" spans="1:4" x14ac:dyDescent="0.2">
      <c r="A18" t="s">
        <v>42</v>
      </c>
      <c r="C18" s="10">
        <v>64090</v>
      </c>
    </row>
    <row r="19" spans="1:4" x14ac:dyDescent="0.2">
      <c r="D19" s="11">
        <f>SUM(C12:C18)</f>
        <v>1572790</v>
      </c>
    </row>
    <row r="20" spans="1:4" x14ac:dyDescent="0.2">
      <c r="A20" t="s">
        <v>43</v>
      </c>
      <c r="C20" s="10">
        <v>89180</v>
      </c>
    </row>
    <row r="21" spans="1:4" x14ac:dyDescent="0.2">
      <c r="D21" s="11">
        <f>+C20</f>
        <v>89180</v>
      </c>
    </row>
    <row r="22" spans="1:4" x14ac:dyDescent="0.2">
      <c r="A22" t="s">
        <v>44</v>
      </c>
      <c r="C22" s="10">
        <v>26000</v>
      </c>
    </row>
    <row r="23" spans="1:4" x14ac:dyDescent="0.2">
      <c r="D23" s="11">
        <f>+C22</f>
        <v>26000</v>
      </c>
    </row>
    <row r="24" spans="1:4" x14ac:dyDescent="0.2">
      <c r="A24" t="s">
        <v>45</v>
      </c>
      <c r="C24" s="10">
        <v>171190</v>
      </c>
    </row>
    <row r="25" spans="1:4" x14ac:dyDescent="0.2">
      <c r="C25" s="10"/>
      <c r="D25" s="11">
        <f>+C24</f>
        <v>171190</v>
      </c>
    </row>
    <row r="26" spans="1:4" x14ac:dyDescent="0.2">
      <c r="A26" t="s">
        <v>46</v>
      </c>
      <c r="C26" s="10">
        <v>0</v>
      </c>
    </row>
    <row r="27" spans="1:4" x14ac:dyDescent="0.2">
      <c r="A27" t="s">
        <v>47</v>
      </c>
      <c r="C27" s="10">
        <v>2500</v>
      </c>
    </row>
    <row r="28" spans="1:4" x14ac:dyDescent="0.2">
      <c r="A28" t="s">
        <v>48</v>
      </c>
      <c r="C28" s="10">
        <v>15500</v>
      </c>
    </row>
    <row r="29" spans="1:4" x14ac:dyDescent="0.2">
      <c r="A29" t="s">
        <v>49</v>
      </c>
      <c r="C29" s="10">
        <v>4250</v>
      </c>
    </row>
    <row r="30" spans="1:4" x14ac:dyDescent="0.2">
      <c r="D30" s="11">
        <f>SUM(C26:C29)</f>
        <v>22250</v>
      </c>
    </row>
    <row r="31" spans="1:4" x14ac:dyDescent="0.2">
      <c r="A31" t="s">
        <v>8</v>
      </c>
      <c r="C31" s="10">
        <v>10000</v>
      </c>
      <c r="D31" s="11"/>
    </row>
    <row r="32" spans="1:4" x14ac:dyDescent="0.2">
      <c r="A32" t="s">
        <v>50</v>
      </c>
      <c r="C32" s="10">
        <v>25000</v>
      </c>
    </row>
    <row r="33" spans="1:4" x14ac:dyDescent="0.2">
      <c r="D33" s="11">
        <f>SUM(C31:C32)</f>
        <v>35000</v>
      </c>
    </row>
    <row r="34" spans="1:4" x14ac:dyDescent="0.2">
      <c r="A34" t="s">
        <v>139</v>
      </c>
      <c r="C34" s="10">
        <v>0</v>
      </c>
    </row>
    <row r="35" spans="1:4" x14ac:dyDescent="0.2">
      <c r="A35" t="s">
        <v>51</v>
      </c>
      <c r="C35" s="10">
        <v>0</v>
      </c>
    </row>
    <row r="36" spans="1:4" x14ac:dyDescent="0.2">
      <c r="A36" t="s">
        <v>52</v>
      </c>
      <c r="C36" s="10">
        <v>15000</v>
      </c>
    </row>
    <row r="37" spans="1:4" x14ac:dyDescent="0.2">
      <c r="A37" t="s">
        <v>53</v>
      </c>
      <c r="C37" s="10">
        <v>35000</v>
      </c>
    </row>
    <row r="38" spans="1:4" x14ac:dyDescent="0.2">
      <c r="A38" t="s">
        <v>54</v>
      </c>
      <c r="C38" s="10">
        <v>50150</v>
      </c>
    </row>
    <row r="39" spans="1:4" x14ac:dyDescent="0.2">
      <c r="A39" t="s">
        <v>55</v>
      </c>
      <c r="C39" s="10">
        <v>0</v>
      </c>
    </row>
    <row r="40" spans="1:4" x14ac:dyDescent="0.2">
      <c r="D40" s="11">
        <f>SUM(C34:C39)</f>
        <v>100150</v>
      </c>
    </row>
    <row r="41" spans="1:4" x14ac:dyDescent="0.2">
      <c r="C41" s="10"/>
      <c r="D41" s="11"/>
    </row>
    <row r="42" spans="1:4" x14ac:dyDescent="0.2">
      <c r="A42" t="s">
        <v>56</v>
      </c>
      <c r="C42" s="10">
        <f>SUM(C5:C41)</f>
        <v>20492920</v>
      </c>
      <c r="D42" s="11">
        <f>SUM(D5:D40)</f>
        <v>20492920</v>
      </c>
    </row>
    <row r="43" spans="1:4" x14ac:dyDescent="0.2">
      <c r="C43" t="s">
        <v>57</v>
      </c>
    </row>
    <row r="44" spans="1:4" x14ac:dyDescent="0.2">
      <c r="A44" t="s">
        <v>58</v>
      </c>
    </row>
    <row r="45" spans="1:4" x14ac:dyDescent="0.2">
      <c r="A45" t="s">
        <v>59</v>
      </c>
      <c r="C45" s="12">
        <v>9260420</v>
      </c>
    </row>
    <row r="46" spans="1:4" x14ac:dyDescent="0.2">
      <c r="A46" t="s">
        <v>60</v>
      </c>
      <c r="C46" s="12">
        <v>1592370</v>
      </c>
    </row>
    <row r="47" spans="1:4" x14ac:dyDescent="0.2">
      <c r="A47" t="s">
        <v>61</v>
      </c>
      <c r="C47" s="12">
        <v>862740</v>
      </c>
    </row>
    <row r="48" spans="1:4" x14ac:dyDescent="0.2">
      <c r="A48" t="s">
        <v>62</v>
      </c>
      <c r="C48" s="12">
        <v>614080</v>
      </c>
    </row>
    <row r="49" spans="1:4" x14ac:dyDescent="0.2">
      <c r="A49" t="s">
        <v>63</v>
      </c>
      <c r="C49" s="12">
        <v>323330</v>
      </c>
    </row>
    <row r="50" spans="1:4" x14ac:dyDescent="0.2">
      <c r="A50" s="8" t="s">
        <v>143</v>
      </c>
      <c r="C50" s="12">
        <v>871730</v>
      </c>
    </row>
    <row r="51" spans="1:4" x14ac:dyDescent="0.2">
      <c r="C51" s="12"/>
      <c r="D51" s="11">
        <f>SUM(C45:C50)</f>
        <v>13524670</v>
      </c>
    </row>
    <row r="52" spans="1:4" x14ac:dyDescent="0.2">
      <c r="A52" t="s">
        <v>64</v>
      </c>
      <c r="C52" s="12">
        <f>2049850+204982</f>
        <v>2254832</v>
      </c>
    </row>
    <row r="53" spans="1:4" x14ac:dyDescent="0.2">
      <c r="A53" t="s">
        <v>65</v>
      </c>
      <c r="C53" s="12">
        <v>1004760</v>
      </c>
    </row>
    <row r="54" spans="1:4" x14ac:dyDescent="0.2">
      <c r="A54" t="s">
        <v>66</v>
      </c>
      <c r="C54" s="12">
        <v>264980</v>
      </c>
    </row>
    <row r="55" spans="1:4" x14ac:dyDescent="0.2">
      <c r="A55" t="s">
        <v>67</v>
      </c>
      <c r="C55" s="12">
        <v>173380</v>
      </c>
    </row>
    <row r="56" spans="1:4" x14ac:dyDescent="0.2">
      <c r="A56" t="s">
        <v>68</v>
      </c>
      <c r="C56" s="12">
        <v>87870</v>
      </c>
    </row>
    <row r="57" spans="1:4" x14ac:dyDescent="0.2">
      <c r="A57" t="s">
        <v>69</v>
      </c>
      <c r="C57" s="12">
        <v>78380</v>
      </c>
    </row>
    <row r="58" spans="1:4" x14ac:dyDescent="0.2">
      <c r="A58" t="s">
        <v>70</v>
      </c>
      <c r="C58" s="12">
        <v>64830</v>
      </c>
    </row>
    <row r="59" spans="1:4" x14ac:dyDescent="0.2">
      <c r="A59" t="s">
        <v>135</v>
      </c>
      <c r="C59" s="12">
        <v>5230</v>
      </c>
    </row>
    <row r="60" spans="1:4" x14ac:dyDescent="0.2">
      <c r="C60" s="12"/>
      <c r="D60" s="11">
        <f>SUM(C52:C59)</f>
        <v>3934262</v>
      </c>
    </row>
    <row r="61" spans="1:4" x14ac:dyDescent="0.2">
      <c r="A61" t="s">
        <v>71</v>
      </c>
      <c r="C61" s="12">
        <v>72470</v>
      </c>
    </row>
    <row r="62" spans="1:4" x14ac:dyDescent="0.2">
      <c r="A62" t="s">
        <v>72</v>
      </c>
      <c r="C62" s="12">
        <v>195220</v>
      </c>
    </row>
    <row r="63" spans="1:4" x14ac:dyDescent="0.2">
      <c r="A63" t="s">
        <v>74</v>
      </c>
      <c r="C63" s="12">
        <v>57880</v>
      </c>
    </row>
    <row r="64" spans="1:4" x14ac:dyDescent="0.2">
      <c r="A64" t="s">
        <v>136</v>
      </c>
      <c r="C64" s="12">
        <v>2730</v>
      </c>
    </row>
    <row r="65" spans="1:4" x14ac:dyDescent="0.2">
      <c r="A65" t="s">
        <v>75</v>
      </c>
      <c r="C65" s="12">
        <v>31050</v>
      </c>
    </row>
    <row r="66" spans="1:4" x14ac:dyDescent="0.2">
      <c r="A66" t="s">
        <v>76</v>
      </c>
      <c r="C66" s="12">
        <v>42080</v>
      </c>
    </row>
    <row r="67" spans="1:4" x14ac:dyDescent="0.2">
      <c r="A67" t="s">
        <v>77</v>
      </c>
      <c r="C67" s="12">
        <v>10000</v>
      </c>
    </row>
    <row r="68" spans="1:4" x14ac:dyDescent="0.2">
      <c r="A68" t="s">
        <v>78</v>
      </c>
      <c r="C68" s="12">
        <v>6520</v>
      </c>
    </row>
    <row r="69" spans="1:4" x14ac:dyDescent="0.2">
      <c r="A69" t="s">
        <v>79</v>
      </c>
      <c r="C69" s="12">
        <v>470</v>
      </c>
    </row>
    <row r="70" spans="1:4" x14ac:dyDescent="0.2">
      <c r="A70" t="s">
        <v>80</v>
      </c>
      <c r="C70" s="12">
        <v>12780</v>
      </c>
    </row>
    <row r="71" spans="1:4" x14ac:dyDescent="0.2">
      <c r="A71" t="s">
        <v>81</v>
      </c>
      <c r="C71" s="12">
        <v>5930</v>
      </c>
    </row>
    <row r="72" spans="1:4" x14ac:dyDescent="0.2">
      <c r="A72" t="s">
        <v>82</v>
      </c>
      <c r="C72" s="12">
        <v>5800</v>
      </c>
    </row>
    <row r="73" spans="1:4" x14ac:dyDescent="0.2">
      <c r="A73" t="s">
        <v>83</v>
      </c>
      <c r="C73" s="12">
        <v>5810</v>
      </c>
    </row>
    <row r="74" spans="1:4" x14ac:dyDescent="0.2">
      <c r="A74" s="8" t="s">
        <v>84</v>
      </c>
      <c r="C74" s="12">
        <v>0</v>
      </c>
    </row>
    <row r="75" spans="1:4" x14ac:dyDescent="0.2">
      <c r="A75" t="s">
        <v>85</v>
      </c>
      <c r="C75" s="12">
        <v>1910</v>
      </c>
    </row>
    <row r="76" spans="1:4" x14ac:dyDescent="0.2">
      <c r="A76" t="s">
        <v>86</v>
      </c>
      <c r="C76" s="12">
        <v>1750</v>
      </c>
    </row>
    <row r="77" spans="1:4" x14ac:dyDescent="0.2">
      <c r="C77" s="12"/>
      <c r="D77" s="11">
        <f>SUM(C61:C76)</f>
        <v>452400</v>
      </c>
    </row>
    <row r="78" spans="1:4" x14ac:dyDescent="0.2">
      <c r="A78" t="s">
        <v>87</v>
      </c>
      <c r="C78" s="12">
        <v>61950</v>
      </c>
    </row>
    <row r="79" spans="1:4" x14ac:dyDescent="0.2">
      <c r="A79" t="s">
        <v>88</v>
      </c>
      <c r="C79" s="12">
        <v>0</v>
      </c>
    </row>
    <row r="80" spans="1:4" x14ac:dyDescent="0.2">
      <c r="A80" t="s">
        <v>89</v>
      </c>
      <c r="C80" s="12">
        <v>44500</v>
      </c>
    </row>
    <row r="81" spans="1:4" x14ac:dyDescent="0.2">
      <c r="C81" s="12"/>
      <c r="D81" s="11">
        <f>SUM(C78:C80)</f>
        <v>106450</v>
      </c>
    </row>
    <row r="82" spans="1:4" x14ac:dyDescent="0.2">
      <c r="A82" t="s">
        <v>22</v>
      </c>
      <c r="C82" s="12">
        <v>192160</v>
      </c>
    </row>
    <row r="83" spans="1:4" x14ac:dyDescent="0.2">
      <c r="C83" s="12"/>
      <c r="D83" s="11">
        <f>+C82</f>
        <v>192160</v>
      </c>
    </row>
    <row r="84" spans="1:4" x14ac:dyDescent="0.2">
      <c r="A84" t="s">
        <v>19</v>
      </c>
      <c r="C84" s="12">
        <v>175560</v>
      </c>
    </row>
    <row r="85" spans="1:4" x14ac:dyDescent="0.2">
      <c r="C85" s="12"/>
      <c r="D85" s="11">
        <f>+C84</f>
        <v>175560</v>
      </c>
    </row>
    <row r="86" spans="1:4" x14ac:dyDescent="0.2">
      <c r="A86" t="s">
        <v>90</v>
      </c>
      <c r="C86" s="12">
        <v>5070</v>
      </c>
    </row>
    <row r="87" spans="1:4" x14ac:dyDescent="0.2">
      <c r="A87" t="s">
        <v>91</v>
      </c>
      <c r="C87" s="12">
        <v>27040</v>
      </c>
    </row>
    <row r="88" spans="1:4" x14ac:dyDescent="0.2">
      <c r="A88" t="s">
        <v>92</v>
      </c>
      <c r="C88" s="12">
        <v>40340</v>
      </c>
    </row>
    <row r="89" spans="1:4" x14ac:dyDescent="0.2">
      <c r="A89" t="s">
        <v>93</v>
      </c>
      <c r="C89" s="12">
        <v>3510</v>
      </c>
    </row>
    <row r="90" spans="1:4" x14ac:dyDescent="0.2">
      <c r="A90" t="s">
        <v>94</v>
      </c>
      <c r="C90" s="12">
        <v>55920</v>
      </c>
    </row>
    <row r="91" spans="1:4" x14ac:dyDescent="0.2">
      <c r="A91" t="s">
        <v>95</v>
      </c>
      <c r="C91" s="12">
        <v>54070</v>
      </c>
    </row>
    <row r="92" spans="1:4" x14ac:dyDescent="0.2">
      <c r="A92" t="s">
        <v>96</v>
      </c>
      <c r="C92" s="12">
        <v>27430</v>
      </c>
    </row>
    <row r="93" spans="1:4" x14ac:dyDescent="0.2">
      <c r="A93" t="s">
        <v>97</v>
      </c>
      <c r="C93" s="12">
        <v>11190</v>
      </c>
    </row>
    <row r="94" spans="1:4" x14ac:dyDescent="0.2">
      <c r="C94" s="12"/>
      <c r="D94" s="11">
        <f>SUM(C86:C93)</f>
        <v>224570</v>
      </c>
    </row>
    <row r="95" spans="1:4" x14ac:dyDescent="0.2">
      <c r="A95" t="s">
        <v>98</v>
      </c>
      <c r="C95" s="12">
        <v>36660</v>
      </c>
    </row>
    <row r="96" spans="1:4" x14ac:dyDescent="0.2">
      <c r="A96" t="s">
        <v>99</v>
      </c>
      <c r="C96" s="12">
        <v>28010</v>
      </c>
    </row>
    <row r="97" spans="1:4" x14ac:dyDescent="0.2">
      <c r="A97" t="s">
        <v>100</v>
      </c>
      <c r="C97" s="12">
        <v>102970</v>
      </c>
    </row>
    <row r="98" spans="1:4" x14ac:dyDescent="0.2">
      <c r="C98" s="12"/>
      <c r="D98" s="11">
        <f>SUM(C95:C97)</f>
        <v>167640</v>
      </c>
    </row>
    <row r="99" spans="1:4" x14ac:dyDescent="0.2">
      <c r="A99" t="s">
        <v>26</v>
      </c>
      <c r="C99" s="12">
        <v>27480</v>
      </c>
    </row>
    <row r="100" spans="1:4" x14ac:dyDescent="0.2">
      <c r="C100" s="12"/>
      <c r="D100" s="11">
        <f>+C99</f>
        <v>27480</v>
      </c>
    </row>
    <row r="101" spans="1:4" x14ac:dyDescent="0.2">
      <c r="A101" t="s">
        <v>101</v>
      </c>
      <c r="C101" s="12">
        <v>48920</v>
      </c>
    </row>
    <row r="102" spans="1:4" x14ac:dyDescent="0.2">
      <c r="C102" s="12"/>
      <c r="D102" s="11">
        <f>+C101</f>
        <v>48920</v>
      </c>
    </row>
    <row r="103" spans="1:4" x14ac:dyDescent="0.2">
      <c r="A103" t="s">
        <v>102</v>
      </c>
      <c r="C103" s="12">
        <v>30780</v>
      </c>
    </row>
    <row r="104" spans="1:4" x14ac:dyDescent="0.2">
      <c r="C104" s="12"/>
      <c r="D104" s="11">
        <f>+C103</f>
        <v>30780</v>
      </c>
    </row>
    <row r="105" spans="1:4" x14ac:dyDescent="0.2">
      <c r="A105" t="s">
        <v>103</v>
      </c>
      <c r="C105" s="12">
        <v>61220</v>
      </c>
    </row>
    <row r="106" spans="1:4" x14ac:dyDescent="0.2">
      <c r="A106" t="s">
        <v>104</v>
      </c>
      <c r="C106" s="12">
        <v>10410</v>
      </c>
    </row>
    <row r="107" spans="1:4" x14ac:dyDescent="0.2">
      <c r="A107" t="s">
        <v>105</v>
      </c>
      <c r="C107" s="12">
        <v>26150</v>
      </c>
    </row>
    <row r="108" spans="1:4" x14ac:dyDescent="0.2">
      <c r="A108" t="s">
        <v>106</v>
      </c>
      <c r="C108" s="12">
        <v>28540</v>
      </c>
    </row>
    <row r="109" spans="1:4" x14ac:dyDescent="0.2">
      <c r="C109" s="12"/>
      <c r="D109" s="11">
        <f>SUM(C105:C108)</f>
        <v>126320</v>
      </c>
    </row>
    <row r="110" spans="1:4" x14ac:dyDescent="0.2">
      <c r="A110" t="s">
        <v>107</v>
      </c>
      <c r="C110" s="12">
        <v>45100</v>
      </c>
    </row>
    <row r="111" spans="1:4" x14ac:dyDescent="0.2">
      <c r="A111" t="s">
        <v>140</v>
      </c>
      <c r="C111" s="12">
        <v>0</v>
      </c>
    </row>
    <row r="112" spans="1:4" x14ac:dyDescent="0.2">
      <c r="A112" t="s">
        <v>108</v>
      </c>
      <c r="C112" s="12">
        <v>0</v>
      </c>
    </row>
    <row r="113" spans="1:4" x14ac:dyDescent="0.2">
      <c r="A113" t="s">
        <v>109</v>
      </c>
      <c r="C113" s="12">
        <v>32140</v>
      </c>
    </row>
    <row r="114" spans="1:4" x14ac:dyDescent="0.2">
      <c r="A114" t="s">
        <v>110</v>
      </c>
      <c r="C114" s="12">
        <v>15870</v>
      </c>
    </row>
    <row r="115" spans="1:4" x14ac:dyDescent="0.2">
      <c r="A115" t="s">
        <v>111</v>
      </c>
      <c r="C115" s="12">
        <v>6050</v>
      </c>
    </row>
    <row r="116" spans="1:4" x14ac:dyDescent="0.2">
      <c r="A116" t="s">
        <v>112</v>
      </c>
      <c r="C116" s="12">
        <v>20000</v>
      </c>
    </row>
    <row r="117" spans="1:4" x14ac:dyDescent="0.2">
      <c r="A117" t="s">
        <v>113</v>
      </c>
      <c r="C117" s="12">
        <f>6500+2370</f>
        <v>8870</v>
      </c>
    </row>
    <row r="118" spans="1:4" x14ac:dyDescent="0.2">
      <c r="A118" t="s">
        <v>134</v>
      </c>
      <c r="C118" s="12">
        <v>0</v>
      </c>
    </row>
    <row r="119" spans="1:4" x14ac:dyDescent="0.2">
      <c r="A119" t="s">
        <v>114</v>
      </c>
      <c r="C119" s="12">
        <v>5030</v>
      </c>
    </row>
    <row r="120" spans="1:4" x14ac:dyDescent="0.2">
      <c r="A120" t="s">
        <v>115</v>
      </c>
      <c r="C120" s="12">
        <v>0</v>
      </c>
    </row>
    <row r="121" spans="1:4" x14ac:dyDescent="0.2">
      <c r="A121" t="s">
        <v>116</v>
      </c>
      <c r="C121" s="12">
        <v>0</v>
      </c>
    </row>
    <row r="122" spans="1:4" x14ac:dyDescent="0.2">
      <c r="C122" s="13"/>
      <c r="D122" s="11">
        <f>SUM(C110:C121)</f>
        <v>133060</v>
      </c>
    </row>
    <row r="123" spans="1:4" x14ac:dyDescent="0.2">
      <c r="A123" t="s">
        <v>117</v>
      </c>
      <c r="C123" s="12">
        <v>71900</v>
      </c>
    </row>
    <row r="124" spans="1:4" x14ac:dyDescent="0.2">
      <c r="A124" t="s">
        <v>43</v>
      </c>
      <c r="C124" s="12">
        <v>74380</v>
      </c>
    </row>
    <row r="125" spans="1:4" x14ac:dyDescent="0.2">
      <c r="A125" t="s">
        <v>118</v>
      </c>
      <c r="C125" s="12">
        <v>107460</v>
      </c>
    </row>
    <row r="126" spans="1:4" x14ac:dyDescent="0.2">
      <c r="A126" t="s">
        <v>73</v>
      </c>
      <c r="C126" s="12">
        <v>45000</v>
      </c>
    </row>
    <row r="127" spans="1:4" x14ac:dyDescent="0.2">
      <c r="A127" t="s">
        <v>119</v>
      </c>
      <c r="C127" s="10">
        <v>0</v>
      </c>
    </row>
    <row r="128" spans="1:4" x14ac:dyDescent="0.2">
      <c r="C128" s="10"/>
      <c r="D128" s="11">
        <f>SUM(C123:C127)</f>
        <v>298740</v>
      </c>
    </row>
    <row r="129" spans="1:4" x14ac:dyDescent="0.2">
      <c r="A129" t="s">
        <v>120</v>
      </c>
      <c r="C129" s="10">
        <v>140580</v>
      </c>
    </row>
    <row r="130" spans="1:4" x14ac:dyDescent="0.2">
      <c r="A130" t="s">
        <v>137</v>
      </c>
      <c r="C130" s="10">
        <v>32290</v>
      </c>
    </row>
    <row r="131" spans="1:4" x14ac:dyDescent="0.2">
      <c r="A131" t="s">
        <v>121</v>
      </c>
      <c r="C131" s="10">
        <v>52660</v>
      </c>
    </row>
    <row r="132" spans="1:4" x14ac:dyDescent="0.2">
      <c r="A132" t="s">
        <v>122</v>
      </c>
      <c r="C132" s="10">
        <v>24290</v>
      </c>
    </row>
    <row r="133" spans="1:4" x14ac:dyDescent="0.2">
      <c r="A133" t="s">
        <v>123</v>
      </c>
      <c r="C133" s="10">
        <v>7310</v>
      </c>
    </row>
    <row r="134" spans="1:4" x14ac:dyDescent="0.2">
      <c r="C134" s="10"/>
      <c r="D134" s="11">
        <f>SUM(C129:C133)</f>
        <v>257130</v>
      </c>
    </row>
    <row r="135" spans="1:4" x14ac:dyDescent="0.2">
      <c r="A135" t="s">
        <v>124</v>
      </c>
      <c r="C135" s="10">
        <v>412320</v>
      </c>
      <c r="D135" s="11"/>
    </row>
    <row r="136" spans="1:4" x14ac:dyDescent="0.2">
      <c r="C136" s="10"/>
      <c r="D136" s="11">
        <f>+C135</f>
        <v>412320</v>
      </c>
    </row>
    <row r="137" spans="1:4" x14ac:dyDescent="0.2">
      <c r="A137" t="s">
        <v>125</v>
      </c>
      <c r="C137" s="10">
        <v>0</v>
      </c>
    </row>
    <row r="138" spans="1:4" x14ac:dyDescent="0.2">
      <c r="C138" s="10"/>
      <c r="D138" s="11">
        <f>+C137</f>
        <v>0</v>
      </c>
    </row>
    <row r="139" spans="1:4" x14ac:dyDescent="0.2">
      <c r="A139" t="s">
        <v>126</v>
      </c>
      <c r="C139" s="10">
        <v>80600</v>
      </c>
    </row>
    <row r="140" spans="1:4" x14ac:dyDescent="0.2">
      <c r="A140" t="s">
        <v>127</v>
      </c>
      <c r="C140" s="10">
        <v>61545</v>
      </c>
    </row>
    <row r="141" spans="1:4" x14ac:dyDescent="0.2">
      <c r="A141" t="s">
        <v>128</v>
      </c>
      <c r="C141" s="10">
        <v>30440</v>
      </c>
    </row>
    <row r="142" spans="1:4" x14ac:dyDescent="0.2">
      <c r="A142" t="s">
        <v>129</v>
      </c>
      <c r="C142" s="10">
        <v>19560</v>
      </c>
    </row>
    <row r="143" spans="1:4" x14ac:dyDescent="0.2">
      <c r="C143" s="10"/>
      <c r="D143" s="11">
        <f>SUM(C139:C142)</f>
        <v>192145</v>
      </c>
    </row>
    <row r="145" spans="1:4" x14ac:dyDescent="0.2">
      <c r="A145" t="s">
        <v>130</v>
      </c>
      <c r="C145" s="10">
        <f>SUM(C45:C144)</f>
        <v>20304607</v>
      </c>
      <c r="D145" s="10">
        <f>SUM(D45:D144)</f>
        <v>20304607</v>
      </c>
    </row>
    <row r="146" spans="1:4" x14ac:dyDescent="0.2">
      <c r="D146"/>
    </row>
    <row r="147" spans="1:4" x14ac:dyDescent="0.2">
      <c r="D147"/>
    </row>
    <row r="148" spans="1:4" x14ac:dyDescent="0.2">
      <c r="A148" t="s">
        <v>131</v>
      </c>
      <c r="C148" s="10">
        <f>+C42-C145</f>
        <v>188313</v>
      </c>
      <c r="D148" s="10">
        <f>+D42-D145</f>
        <v>188313</v>
      </c>
    </row>
  </sheetData>
  <pageMargins left="0.75" right="0.75" top="1" bottom="1" header="0.5" footer="0.5"/>
  <pageSetup scale="74" fitToHeight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shennemuth</cp:lastModifiedBy>
  <cp:lastPrinted>2016-08-31T12:49:04Z</cp:lastPrinted>
  <dcterms:created xsi:type="dcterms:W3CDTF">2010-01-26T15:38:49Z</dcterms:created>
  <dcterms:modified xsi:type="dcterms:W3CDTF">2016-08-31T13:36:49Z</dcterms:modified>
</cp:coreProperties>
</file>